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oros\home\monikak4\Documents\2027 eelarvega seotud dokumendid\2027 Rahanduskomisjonile\"/>
    </mc:Choice>
  </mc:AlternateContent>
  <xr:revisionPtr revIDLastSave="0" documentId="13_ncr:1_{9ACD22D5-5A1E-4BF2-BB88-91D28C73BBFB}" xr6:coauthVersionLast="47" xr6:coauthVersionMax="47" xr10:uidLastSave="{00000000-0000-0000-0000-000000000000}"/>
  <bookViews>
    <workbookView xWindow="-120" yWindow="-120" windowWidth="29040" windowHeight="15720" xr2:uid="{F9DB152A-5E89-4566-9385-794EBCF9801E}"/>
  </bookViews>
  <sheets>
    <sheet name="Leh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4" i="1" l="1"/>
  <c r="E7" i="1"/>
  <c r="E8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2" i="1"/>
  <c r="C7" i="1"/>
  <c r="C8" i="1"/>
  <c r="C9" i="1"/>
  <c r="C10" i="1"/>
  <c r="C11" i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8" i="1"/>
  <c r="C29" i="1"/>
  <c r="C30" i="1"/>
  <c r="C32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5" i="1"/>
  <c r="D31" i="1" l="1"/>
  <c r="C31" i="1"/>
  <c r="E18" i="1"/>
  <c r="E6" i="1"/>
  <c r="D6" i="1"/>
  <c r="C6" i="1"/>
  <c r="H16" i="1"/>
  <c r="H19" i="1"/>
  <c r="H21" i="1"/>
  <c r="H23" i="1"/>
  <c r="H25" i="1"/>
  <c r="H27" i="1"/>
  <c r="H29" i="1"/>
  <c r="H17" i="1"/>
  <c r="H20" i="1"/>
  <c r="H22" i="1"/>
  <c r="H24" i="1"/>
  <c r="H26" i="1"/>
  <c r="H28" i="1"/>
  <c r="H30" i="1"/>
  <c r="H32" i="1"/>
  <c r="E31" i="1"/>
  <c r="H9" i="1"/>
  <c r="H7" i="1"/>
  <c r="H10" i="1"/>
  <c r="H8" i="1"/>
  <c r="H14" i="1"/>
  <c r="H11" i="1"/>
  <c r="H13" i="1"/>
  <c r="H15" i="1"/>
  <c r="H12" i="1"/>
  <c r="C18" i="1"/>
  <c r="H18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9" i="1"/>
  <c r="J19" i="1" s="1"/>
  <c r="G20" i="1"/>
  <c r="G21" i="1"/>
  <c r="G22" i="1"/>
  <c r="G23" i="1"/>
  <c r="G24" i="1"/>
  <c r="F7" i="1"/>
  <c r="F17" i="1"/>
  <c r="F14" i="1"/>
  <c r="G25" i="1"/>
  <c r="G26" i="1"/>
  <c r="G27" i="1"/>
  <c r="G28" i="1"/>
  <c r="G29" i="1"/>
  <c r="G30" i="1"/>
  <c r="G31" i="1"/>
  <c r="G32" i="1"/>
  <c r="F8" i="1"/>
  <c r="F9" i="1"/>
  <c r="F10" i="1"/>
  <c r="F11" i="1"/>
  <c r="F12" i="1"/>
  <c r="F13" i="1"/>
  <c r="F15" i="1"/>
  <c r="F16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C5" i="1"/>
  <c r="H31" i="1" l="1"/>
  <c r="H6" i="1"/>
  <c r="G6" i="1"/>
  <c r="F6" i="1"/>
  <c r="J25" i="1"/>
  <c r="J27" i="1"/>
  <c r="J28" i="1"/>
  <c r="J29" i="1"/>
  <c r="J30" i="1"/>
  <c r="J31" i="1"/>
  <c r="J32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J26" i="1"/>
  <c r="I7" i="1"/>
  <c r="J21" i="1"/>
  <c r="J20" i="1"/>
  <c r="J22" i="1"/>
  <c r="J23" i="1"/>
  <c r="J24" i="1"/>
  <c r="F18" i="1"/>
  <c r="I18" i="1" s="1"/>
  <c r="G18" i="1"/>
  <c r="J18" i="1" s="1"/>
  <c r="D5" i="1"/>
  <c r="E5" i="1"/>
  <c r="H5" i="1" s="1"/>
  <c r="J6" i="1" l="1"/>
  <c r="I6" i="1"/>
  <c r="G5" i="1"/>
  <c r="J5" i="1" s="1"/>
  <c r="F5" i="1"/>
  <c r="I5" i="1" s="1"/>
  <c r="I34" i="1" l="1"/>
  <c r="I35" i="1" s="1"/>
  <c r="J34" i="1"/>
  <c r="J35" i="1" s="1"/>
</calcChain>
</file>

<file path=xl/sharedStrings.xml><?xml version="1.0" encoding="utf-8"?>
<sst xmlns="http://schemas.openxmlformats.org/spreadsheetml/2006/main" count="15" uniqueCount="15">
  <si>
    <t>Vorm 2</t>
  </si>
  <si>
    <t>Palgaandmete ülevaade</t>
  </si>
  <si>
    <t>Teenistusgrupp</t>
  </si>
  <si>
    <t>Teenistujate arv</t>
  </si>
  <si>
    <t>PSI keskmine põhipalk 2026</t>
  </si>
  <si>
    <t>AT 2026 I kv keskmine</t>
  </si>
  <si>
    <t>AT 2026 I kv 75% kvartiil</t>
  </si>
  <si>
    <t>PSI mahajäämus/kõrgem palk AT 2026 I kv 75% kvartiilist (%)</t>
  </si>
  <si>
    <t>KOKKU</t>
  </si>
  <si>
    <t>KOKKU AASTA KOOS SM-ga</t>
  </si>
  <si>
    <t>PSI - Riigikohus</t>
  </si>
  <si>
    <t>PSI mahajäämus/kõrgem palk AT 2026 I kv 75% kvartiilist (summa)</t>
  </si>
  <si>
    <t>PSI mahajäämus/kõrgem palk AT 2026 I kv keskmisest (summa)</t>
  </si>
  <si>
    <r>
      <t xml:space="preserve">PSI mahajäämus/kõrgem palk AT 2026 I kv keskmisest KOKKU - </t>
    </r>
    <r>
      <rPr>
        <b/>
        <i/>
        <sz val="10"/>
        <color theme="1"/>
        <rFont val="Times New Roman"/>
        <family val="1"/>
        <charset val="186"/>
      </rPr>
      <t>koormus arvesse võetud</t>
    </r>
  </si>
  <si>
    <r>
      <t xml:space="preserve">PSI mahajäämus/kõrgem palk AT 2026 I kv 75% kvartiilist KOKKU - </t>
    </r>
    <r>
      <rPr>
        <b/>
        <i/>
        <sz val="10"/>
        <color theme="1"/>
        <rFont val="Times New Roman"/>
        <family val="1"/>
        <charset val="186"/>
      </rPr>
      <t>koormus arvesse võetud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</si>
</sst>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1" applyNumberFormat="1" applyFont="1" applyBorder="1"/>
    <xf numFmtId="0" fontId="3" fillId="0" borderId="1" xfId="0" applyFont="1" applyBorder="1" applyAlignment="1">
      <alignment wrapText="1"/>
    </xf>
    <xf numFmtId="3" fontId="2" fillId="0" borderId="1" xfId="0" applyNumberFormat="1" applyFont="1" applyBorder="1"/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HR051%20Palgauuringu%20aruanne%20vrdl%20Riigikohus.xlsx" TargetMode="External"/><Relationship Id="rId2" Type="http://schemas.openxmlformats.org/officeDocument/2006/relationships/externalLinkPath" Target="file:///\\horos\home\monikak4\Documents\2027%20eelarvega%20seotud%20dokumendid\HR051%20Palgauuringu%20aruanne%20vrdl%20Riigikohus.xlsx" TargetMode="External"/><Relationship Id="rId1" Type="http://schemas.openxmlformats.org/officeDocument/2006/relationships/externalLinkPath" Target="/monikak4/Documents/2027%20eelarvega%20seotud%20dokumendid/HR051%20Palgauuringu%20aruanne%20vrdl%20Riigikoh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lgauuring"/>
      <sheetName val="01.04.2026"/>
    </sheetNames>
    <sheetDataSet>
      <sheetData sheetId="0">
        <row r="88">
          <cell r="O88" t="str">
            <v>Õigusteenused 5</v>
          </cell>
          <cell r="S88">
            <v>4401.8571428571431</v>
          </cell>
          <cell r="T88">
            <v>4384</v>
          </cell>
          <cell r="U88">
            <v>4760</v>
          </cell>
        </row>
        <row r="89">
          <cell r="O89" t="str">
            <v>Õigusteenused 4</v>
          </cell>
          <cell r="S89">
            <v>3683.3333333333335</v>
          </cell>
          <cell r="T89">
            <v>3776</v>
          </cell>
          <cell r="U89">
            <v>4000</v>
          </cell>
        </row>
        <row r="90">
          <cell r="O90" t="str">
            <v>Õigusteenused 3B</v>
          </cell>
          <cell r="S90">
            <v>3205.5555555555557</v>
          </cell>
          <cell r="T90">
            <v>3615</v>
          </cell>
          <cell r="U90">
            <v>3964</v>
          </cell>
        </row>
        <row r="91">
          <cell r="O91" t="str">
            <v>Õigusteenused 3A</v>
          </cell>
          <cell r="S91">
            <v>4005</v>
          </cell>
          <cell r="T91">
            <v>3235</v>
          </cell>
          <cell r="U91">
            <v>3475</v>
          </cell>
        </row>
        <row r="92">
          <cell r="O92" t="str">
            <v>Õigusteenused 2B</v>
          </cell>
          <cell r="S92">
            <v>3000</v>
          </cell>
          <cell r="T92">
            <v>2945</v>
          </cell>
          <cell r="U92">
            <v>3025</v>
          </cell>
        </row>
        <row r="93">
          <cell r="O93" t="str">
            <v>Üldjuhtimine 3</v>
          </cell>
          <cell r="S93">
            <v>4150</v>
          </cell>
          <cell r="T93">
            <v>3997</v>
          </cell>
          <cell r="U93">
            <v>4319</v>
          </cell>
        </row>
        <row r="94">
          <cell r="O94" t="str">
            <v>Andmeanalüüs 3</v>
          </cell>
          <cell r="S94">
            <v>2965</v>
          </cell>
          <cell r="T94">
            <v>2755</v>
          </cell>
          <cell r="U94">
            <v>2974</v>
          </cell>
        </row>
        <row r="95">
          <cell r="O95" t="str">
            <v>Andmekaitse 2</v>
          </cell>
          <cell r="S95">
            <v>2630</v>
          </cell>
          <cell r="T95">
            <v>3140</v>
          </cell>
          <cell r="U95">
            <v>3425</v>
          </cell>
        </row>
        <row r="96">
          <cell r="O96" t="str">
            <v>Teabehaldus</v>
          </cell>
          <cell r="S96">
            <v>4150</v>
          </cell>
          <cell r="T96">
            <v>4150</v>
          </cell>
          <cell r="U96">
            <v>4150</v>
          </cell>
        </row>
        <row r="97">
          <cell r="O97" t="str">
            <v>Finantsanalüüs, -planeerimine ja -juhtimine 4</v>
          </cell>
          <cell r="S97">
            <v>4450</v>
          </cell>
          <cell r="T97">
            <v>3984</v>
          </cell>
          <cell r="U97">
            <v>4272</v>
          </cell>
        </row>
        <row r="98">
          <cell r="O98" t="str">
            <v>IT-juhtimine 3</v>
          </cell>
          <cell r="S98">
            <v>4450</v>
          </cell>
          <cell r="T98">
            <v>4819</v>
          </cell>
          <cell r="U98">
            <v>5146</v>
          </cell>
        </row>
        <row r="99">
          <cell r="O99" t="str">
            <v>IT-teenuste tugi 2</v>
          </cell>
          <cell r="S99">
            <v>2420</v>
          </cell>
          <cell r="T99">
            <v>2374</v>
          </cell>
          <cell r="U99">
            <v>2483</v>
          </cell>
        </row>
        <row r="100">
          <cell r="O100" t="str">
            <v>Kommunikatsiooni juhtimine 2</v>
          </cell>
          <cell r="S100">
            <v>2715</v>
          </cell>
          <cell r="T100">
            <v>2566</v>
          </cell>
          <cell r="U100">
            <v>2859</v>
          </cell>
        </row>
        <row r="101">
          <cell r="O101" t="str">
            <v>Kommunikatsiooni juhtimine 3</v>
          </cell>
          <cell r="S101">
            <v>3444.4444444444398</v>
          </cell>
          <cell r="T101">
            <v>3289</v>
          </cell>
          <cell r="U101">
            <v>3531</v>
          </cell>
        </row>
        <row r="102">
          <cell r="O102" t="str">
            <v>Kommunikatsiooni juhtimine 4</v>
          </cell>
          <cell r="S102">
            <v>4380</v>
          </cell>
          <cell r="T102">
            <v>4199</v>
          </cell>
          <cell r="U102">
            <v>4470</v>
          </cell>
        </row>
        <row r="103">
          <cell r="O103" t="str">
            <v>Personalijuhtimine 5</v>
          </cell>
          <cell r="S103">
            <v>4150</v>
          </cell>
          <cell r="T103">
            <v>3855</v>
          </cell>
          <cell r="U103">
            <v>4215</v>
          </cell>
        </row>
        <row r="104">
          <cell r="O104" t="str">
            <v>Personalijuhtimine 3</v>
          </cell>
          <cell r="S104">
            <v>2800</v>
          </cell>
          <cell r="T104">
            <v>2804</v>
          </cell>
          <cell r="U104">
            <v>3000</v>
          </cell>
        </row>
        <row r="105">
          <cell r="O105" t="str">
            <v>Riigivara haldamine ja sisseost 6</v>
          </cell>
          <cell r="S105">
            <v>4150</v>
          </cell>
          <cell r="T105">
            <v>3390</v>
          </cell>
          <cell r="U105">
            <v>3700</v>
          </cell>
        </row>
        <row r="106">
          <cell r="O106" t="str">
            <v>Riigivara haldamine ja sisseost 1</v>
          </cell>
          <cell r="S106">
            <v>986</v>
          </cell>
          <cell r="T106">
            <v>1261</v>
          </cell>
          <cell r="U106">
            <v>1417</v>
          </cell>
        </row>
        <row r="107">
          <cell r="O107" t="str">
            <v>Riigivara haldamine ja sisseost 2</v>
          </cell>
          <cell r="S107">
            <v>1875</v>
          </cell>
          <cell r="T107">
            <v>1761</v>
          </cell>
          <cell r="U107">
            <v>1987</v>
          </cell>
        </row>
        <row r="108">
          <cell r="O108" t="str">
            <v>Riigivara haldamine ja sisseost 4</v>
          </cell>
          <cell r="S108">
            <v>2600</v>
          </cell>
          <cell r="T108">
            <v>2560</v>
          </cell>
          <cell r="U108">
            <v>2700</v>
          </cell>
        </row>
        <row r="109">
          <cell r="O109" t="str">
            <v>Sekretäritööd 3</v>
          </cell>
          <cell r="S109">
            <v>2166.1111111111118</v>
          </cell>
          <cell r="T109">
            <v>2091</v>
          </cell>
          <cell r="U109">
            <v>2300</v>
          </cell>
        </row>
        <row r="110">
          <cell r="O110" t="str">
            <v>Toimetamine ja keeleline korrektuur 2</v>
          </cell>
          <cell r="S110">
            <v>2715</v>
          </cell>
          <cell r="T110">
            <v>2327</v>
          </cell>
          <cell r="U110">
            <v>2670</v>
          </cell>
        </row>
        <row r="111">
          <cell r="O111" t="str">
            <v>Projektijuhtimine 4</v>
          </cell>
          <cell r="S111">
            <v>4100</v>
          </cell>
          <cell r="T111">
            <v>3548</v>
          </cell>
          <cell r="U111">
            <v>4100</v>
          </cell>
        </row>
        <row r="112">
          <cell r="O112" t="str">
            <v>Täiendõppe korraldamine 2+</v>
          </cell>
          <cell r="S112">
            <v>3200</v>
          </cell>
          <cell r="T112">
            <v>2501</v>
          </cell>
          <cell r="U112">
            <v>2982</v>
          </cell>
        </row>
        <row r="113">
          <cell r="O113" t="str">
            <v>Täiendõppe korraldamine 1+</v>
          </cell>
          <cell r="S113">
            <v>2307.5</v>
          </cell>
          <cell r="T113">
            <v>2293</v>
          </cell>
          <cell r="U113">
            <v>2472</v>
          </cell>
        </row>
        <row r="114">
          <cell r="O114" t="str">
            <v>Valvetööd 2+</v>
          </cell>
          <cell r="S114">
            <v>1800</v>
          </cell>
          <cell r="T114">
            <v>1287</v>
          </cell>
          <cell r="U114">
            <v>1300</v>
          </cell>
        </row>
        <row r="115">
          <cell r="O115" t="str">
            <v>Üldjuhtimine 6</v>
          </cell>
          <cell r="S115">
            <v>5950</v>
          </cell>
          <cell r="T115">
            <v>6267</v>
          </cell>
          <cell r="U115">
            <v>6800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2123-4612-4141-AE44-8125D90D7344}">
  <sheetPr>
    <pageSetUpPr fitToPage="1"/>
  </sheetPr>
  <dimension ref="A1:J35"/>
  <sheetViews>
    <sheetView tabSelected="1" zoomScale="78" zoomScaleNormal="78" workbookViewId="0">
      <selection activeCell="E5" sqref="E5"/>
    </sheetView>
  </sheetViews>
  <sheetFormatPr defaultRowHeight="15" x14ac:dyDescent="0.25"/>
  <cols>
    <col min="1" max="1" width="34" style="2" customWidth="1"/>
    <col min="2" max="2" width="13.28515625" style="2" customWidth="1"/>
    <col min="3" max="3" width="10.85546875" style="2" customWidth="1"/>
    <col min="4" max="4" width="10.5703125" style="2" customWidth="1"/>
    <col min="5" max="5" width="9.42578125" style="2" customWidth="1"/>
    <col min="6" max="6" width="15" style="2" customWidth="1"/>
    <col min="7" max="8" width="14.28515625" style="2" customWidth="1"/>
    <col min="9" max="9" width="20" style="2" customWidth="1"/>
    <col min="10" max="10" width="19.7109375" style="2" customWidth="1"/>
  </cols>
  <sheetData>
    <row r="1" spans="1:10" x14ac:dyDescent="0.25">
      <c r="A1" s="1" t="s">
        <v>0</v>
      </c>
      <c r="B1" s="1" t="s">
        <v>1</v>
      </c>
      <c r="C1" s="1"/>
      <c r="D1" s="1"/>
    </row>
    <row r="2" spans="1:10" x14ac:dyDescent="0.25">
      <c r="A2" s="1" t="s">
        <v>10</v>
      </c>
      <c r="B2" s="1"/>
      <c r="C2" s="1"/>
      <c r="D2" s="1"/>
    </row>
    <row r="3" spans="1:10" ht="75.75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12</v>
      </c>
      <c r="G3" s="4" t="s">
        <v>11</v>
      </c>
      <c r="H3" s="4" t="s">
        <v>7</v>
      </c>
      <c r="I3" s="4" t="s">
        <v>13</v>
      </c>
      <c r="J3" s="4" t="s">
        <v>14</v>
      </c>
    </row>
    <row r="4" spans="1:10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A5" s="5" t="str">
        <f>[1]Palgauuring!$O88</f>
        <v>Õigusteenused 5</v>
      </c>
      <c r="B5" s="5">
        <v>7</v>
      </c>
      <c r="C5" s="6">
        <f>[1]Palgauuring!$S88</f>
        <v>4401.8571428571431</v>
      </c>
      <c r="D5" s="6">
        <f>[1]Palgauuring!$T88</f>
        <v>4384</v>
      </c>
      <c r="E5" s="6">
        <f>[1]Palgauuring!$U88</f>
        <v>4760</v>
      </c>
      <c r="F5" s="6">
        <f>C5-D5</f>
        <v>17.857142857143117</v>
      </c>
      <c r="G5" s="6">
        <f>C5-E5</f>
        <v>-358.14285714285688</v>
      </c>
      <c r="H5" s="7">
        <f>-((E5/C5)-1)</f>
        <v>-8.1361762892285583E-2</v>
      </c>
      <c r="I5" s="6">
        <f t="shared" ref="I5:I32" si="0">B5*F5</f>
        <v>125.00000000000182</v>
      </c>
      <c r="J5" s="6">
        <f t="shared" ref="J5:J32" si="1">B5*G5</f>
        <v>-2506.9999999999982</v>
      </c>
    </row>
    <row r="6" spans="1:10" x14ac:dyDescent="0.25">
      <c r="A6" s="5" t="str">
        <f>[1]Palgauuring!$O89</f>
        <v>Õigusteenused 4</v>
      </c>
      <c r="B6" s="5">
        <v>12</v>
      </c>
      <c r="C6" s="6">
        <f>[1]Palgauuring!$S89</f>
        <v>3683.3333333333335</v>
      </c>
      <c r="D6" s="6">
        <f>[1]Palgauuring!$T89</f>
        <v>3776</v>
      </c>
      <c r="E6" s="6">
        <f>[1]Palgauuring!$U89</f>
        <v>4000</v>
      </c>
      <c r="F6" s="6">
        <f t="shared" ref="F6:F32" si="2">C6-D6</f>
        <v>-92.666666666666515</v>
      </c>
      <c r="G6" s="6">
        <f t="shared" ref="G6:G32" si="3">C6-E6</f>
        <v>-316.66666666666652</v>
      </c>
      <c r="H6" s="7">
        <f t="shared" ref="H6:H32" si="4">-((E6/C6)-1)</f>
        <v>-8.5972850678732948E-2</v>
      </c>
      <c r="I6" s="6">
        <f t="shared" si="0"/>
        <v>-1111.9999999999982</v>
      </c>
      <c r="J6" s="6">
        <f t="shared" si="1"/>
        <v>-3799.9999999999982</v>
      </c>
    </row>
    <row r="7" spans="1:10" x14ac:dyDescent="0.25">
      <c r="A7" s="5" t="str">
        <f>[1]Palgauuring!$O90</f>
        <v>Õigusteenused 3B</v>
      </c>
      <c r="B7" s="5">
        <v>9</v>
      </c>
      <c r="C7" s="6">
        <f>[1]Palgauuring!$S90</f>
        <v>3205.5555555555557</v>
      </c>
      <c r="D7" s="6">
        <f>[1]Palgauuring!$T90</f>
        <v>3615</v>
      </c>
      <c r="E7" s="6">
        <f>[1]Palgauuring!$U90</f>
        <v>3964</v>
      </c>
      <c r="F7" s="6">
        <f t="shared" si="2"/>
        <v>-409.44444444444434</v>
      </c>
      <c r="G7" s="6">
        <f t="shared" si="3"/>
        <v>-758.44444444444434</v>
      </c>
      <c r="H7" s="7">
        <f t="shared" si="4"/>
        <v>-0.23660311958405544</v>
      </c>
      <c r="I7" s="6">
        <f t="shared" si="0"/>
        <v>-3684.9999999999991</v>
      </c>
      <c r="J7" s="6">
        <f t="shared" si="1"/>
        <v>-6825.9999999999991</v>
      </c>
    </row>
    <row r="8" spans="1:10" x14ac:dyDescent="0.25">
      <c r="A8" s="5" t="str">
        <f>[1]Palgauuring!$O91</f>
        <v>Õigusteenused 3A</v>
      </c>
      <c r="B8" s="5">
        <v>1</v>
      </c>
      <c r="C8" s="6">
        <f>[1]Palgauuring!$S91</f>
        <v>4005</v>
      </c>
      <c r="D8" s="6">
        <f>[1]Palgauuring!$T91</f>
        <v>3235</v>
      </c>
      <c r="E8" s="6">
        <f>[1]Palgauuring!$U91</f>
        <v>3475</v>
      </c>
      <c r="F8" s="6">
        <f t="shared" si="2"/>
        <v>770</v>
      </c>
      <c r="G8" s="6">
        <f t="shared" si="3"/>
        <v>530</v>
      </c>
      <c r="H8" s="7">
        <f t="shared" si="4"/>
        <v>0.13233458177278401</v>
      </c>
      <c r="I8" s="6">
        <f t="shared" si="0"/>
        <v>770</v>
      </c>
      <c r="J8" s="6">
        <f t="shared" si="1"/>
        <v>530</v>
      </c>
    </row>
    <row r="9" spans="1:10" x14ac:dyDescent="0.25">
      <c r="A9" s="5" t="str">
        <f>[1]Palgauuring!$O92</f>
        <v>Õigusteenused 2B</v>
      </c>
      <c r="B9" s="5">
        <v>2</v>
      </c>
      <c r="C9" s="6">
        <f>[1]Palgauuring!$S92</f>
        <v>3000</v>
      </c>
      <c r="D9" s="6">
        <f>[1]Palgauuring!$T92</f>
        <v>2945</v>
      </c>
      <c r="E9" s="6">
        <f>[1]Palgauuring!$U92</f>
        <v>3025</v>
      </c>
      <c r="F9" s="6">
        <f t="shared" si="2"/>
        <v>55</v>
      </c>
      <c r="G9" s="6">
        <f t="shared" si="3"/>
        <v>-25</v>
      </c>
      <c r="H9" s="7">
        <f t="shared" si="4"/>
        <v>-8.3333333333333037E-3</v>
      </c>
      <c r="I9" s="6">
        <f t="shared" si="0"/>
        <v>110</v>
      </c>
      <c r="J9" s="6">
        <f t="shared" si="1"/>
        <v>-50</v>
      </c>
    </row>
    <row r="10" spans="1:10" x14ac:dyDescent="0.25">
      <c r="A10" s="5" t="str">
        <f>[1]Palgauuring!$O93</f>
        <v>Üldjuhtimine 3</v>
      </c>
      <c r="B10" s="5">
        <v>1</v>
      </c>
      <c r="C10" s="6">
        <f>[1]Palgauuring!$S93</f>
        <v>4150</v>
      </c>
      <c r="D10" s="6">
        <f>[1]Palgauuring!$T93</f>
        <v>3997</v>
      </c>
      <c r="E10" s="6">
        <f>[1]Palgauuring!$U93</f>
        <v>4319</v>
      </c>
      <c r="F10" s="6">
        <f t="shared" si="2"/>
        <v>153</v>
      </c>
      <c r="G10" s="6">
        <f t="shared" si="3"/>
        <v>-169</v>
      </c>
      <c r="H10" s="7">
        <f t="shared" si="4"/>
        <v>-4.0722891566264963E-2</v>
      </c>
      <c r="I10" s="6">
        <f t="shared" si="0"/>
        <v>153</v>
      </c>
      <c r="J10" s="6">
        <f t="shared" si="1"/>
        <v>-169</v>
      </c>
    </row>
    <row r="11" spans="1:10" x14ac:dyDescent="0.25">
      <c r="A11" s="5" t="str">
        <f>[1]Palgauuring!$O94</f>
        <v>Andmeanalüüs 3</v>
      </c>
      <c r="B11" s="5">
        <v>1</v>
      </c>
      <c r="C11" s="6">
        <f>[1]Palgauuring!$S94</f>
        <v>2965</v>
      </c>
      <c r="D11" s="6">
        <f>[1]Palgauuring!$T94</f>
        <v>2755</v>
      </c>
      <c r="E11" s="6">
        <f>[1]Palgauuring!$U94</f>
        <v>2974</v>
      </c>
      <c r="F11" s="6">
        <f t="shared" si="2"/>
        <v>210</v>
      </c>
      <c r="G11" s="6">
        <f t="shared" si="3"/>
        <v>-9</v>
      </c>
      <c r="H11" s="7">
        <f t="shared" si="4"/>
        <v>-3.0354131534569007E-3</v>
      </c>
      <c r="I11" s="6">
        <f t="shared" si="0"/>
        <v>210</v>
      </c>
      <c r="J11" s="6">
        <f t="shared" si="1"/>
        <v>-9</v>
      </c>
    </row>
    <row r="12" spans="1:10" x14ac:dyDescent="0.25">
      <c r="A12" s="5" t="str">
        <f>[1]Palgauuring!$O95</f>
        <v>Andmekaitse 2</v>
      </c>
      <c r="B12" s="5">
        <v>1</v>
      </c>
      <c r="C12" s="6">
        <f>[1]Palgauuring!$S95</f>
        <v>2630</v>
      </c>
      <c r="D12" s="6">
        <f>[1]Palgauuring!$T95</f>
        <v>3140</v>
      </c>
      <c r="E12" s="6">
        <f>[1]Palgauuring!$U95</f>
        <v>3425</v>
      </c>
      <c r="F12" s="6">
        <f t="shared" si="2"/>
        <v>-510</v>
      </c>
      <c r="G12" s="6">
        <f t="shared" si="3"/>
        <v>-795</v>
      </c>
      <c r="H12" s="7">
        <f t="shared" si="4"/>
        <v>-0.30228136882129286</v>
      </c>
      <c r="I12" s="6">
        <f t="shared" si="0"/>
        <v>-510</v>
      </c>
      <c r="J12" s="6">
        <f t="shared" si="1"/>
        <v>-795</v>
      </c>
    </row>
    <row r="13" spans="1:10" x14ac:dyDescent="0.25">
      <c r="A13" s="5" t="str">
        <f>[1]Palgauuring!$O96</f>
        <v>Teabehaldus</v>
      </c>
      <c r="B13" s="5">
        <v>1</v>
      </c>
      <c r="C13" s="6">
        <f>[1]Palgauuring!$S96</f>
        <v>4150</v>
      </c>
      <c r="D13" s="6">
        <f>[1]Palgauuring!$T96</f>
        <v>4150</v>
      </c>
      <c r="E13" s="6">
        <f>[1]Palgauuring!$U96</f>
        <v>4150</v>
      </c>
      <c r="F13" s="6">
        <f t="shared" si="2"/>
        <v>0</v>
      </c>
      <c r="G13" s="6">
        <f t="shared" si="3"/>
        <v>0</v>
      </c>
      <c r="H13" s="7">
        <f t="shared" si="4"/>
        <v>0</v>
      </c>
      <c r="I13" s="6">
        <f t="shared" si="0"/>
        <v>0</v>
      </c>
      <c r="J13" s="6">
        <f t="shared" si="1"/>
        <v>0</v>
      </c>
    </row>
    <row r="14" spans="1:10" ht="24.75" customHeight="1" x14ac:dyDescent="0.25">
      <c r="A14" s="8" t="str">
        <f>[1]Palgauuring!$O97</f>
        <v>Finantsanalüüs, -planeerimine ja -juhtimine 4</v>
      </c>
      <c r="B14" s="5">
        <v>1</v>
      </c>
      <c r="C14" s="6">
        <f>[1]Palgauuring!$S97</f>
        <v>4450</v>
      </c>
      <c r="D14" s="6">
        <f>[1]Palgauuring!$T97</f>
        <v>3984</v>
      </c>
      <c r="E14" s="6">
        <f>[1]Palgauuring!$U97</f>
        <v>4272</v>
      </c>
      <c r="F14" s="6">
        <f t="shared" si="2"/>
        <v>466</v>
      </c>
      <c r="G14" s="6">
        <f t="shared" si="3"/>
        <v>178</v>
      </c>
      <c r="H14" s="7">
        <f t="shared" si="4"/>
        <v>4.0000000000000036E-2</v>
      </c>
      <c r="I14" s="6">
        <f t="shared" si="0"/>
        <v>466</v>
      </c>
      <c r="J14" s="6">
        <f t="shared" si="1"/>
        <v>178</v>
      </c>
    </row>
    <row r="15" spans="1:10" x14ac:dyDescent="0.25">
      <c r="A15" s="5" t="str">
        <f>[1]Palgauuring!$O98</f>
        <v>IT-juhtimine 3</v>
      </c>
      <c r="B15" s="5">
        <v>1</v>
      </c>
      <c r="C15" s="6">
        <f>[1]Palgauuring!$S98</f>
        <v>4450</v>
      </c>
      <c r="D15" s="6">
        <f>[1]Palgauuring!$T98</f>
        <v>4819</v>
      </c>
      <c r="E15" s="6">
        <f>[1]Palgauuring!$U98</f>
        <v>5146</v>
      </c>
      <c r="F15" s="6">
        <f t="shared" si="2"/>
        <v>-369</v>
      </c>
      <c r="G15" s="6">
        <f t="shared" si="3"/>
        <v>-696</v>
      </c>
      <c r="H15" s="7">
        <f t="shared" si="4"/>
        <v>-0.15640449438202242</v>
      </c>
      <c r="I15" s="6">
        <f t="shared" si="0"/>
        <v>-369</v>
      </c>
      <c r="J15" s="6">
        <f t="shared" si="1"/>
        <v>-696</v>
      </c>
    </row>
    <row r="16" spans="1:10" x14ac:dyDescent="0.25">
      <c r="A16" s="5" t="str">
        <f>[1]Palgauuring!$O99</f>
        <v>IT-teenuste tugi 2</v>
      </c>
      <c r="B16" s="5">
        <v>1</v>
      </c>
      <c r="C16" s="6">
        <f>[1]Palgauuring!$S99</f>
        <v>2420</v>
      </c>
      <c r="D16" s="6">
        <f>[1]Palgauuring!$T99</f>
        <v>2374</v>
      </c>
      <c r="E16" s="6">
        <f>[1]Palgauuring!$U99</f>
        <v>2483</v>
      </c>
      <c r="F16" s="6">
        <f t="shared" si="2"/>
        <v>46</v>
      </c>
      <c r="G16" s="6">
        <f t="shared" si="3"/>
        <v>-63</v>
      </c>
      <c r="H16" s="7">
        <f t="shared" si="4"/>
        <v>-2.6033057851239771E-2</v>
      </c>
      <c r="I16" s="6">
        <f t="shared" si="0"/>
        <v>46</v>
      </c>
      <c r="J16" s="6">
        <f t="shared" si="1"/>
        <v>-63</v>
      </c>
    </row>
    <row r="17" spans="1:10" x14ac:dyDescent="0.25">
      <c r="A17" s="5" t="str">
        <f>[1]Palgauuring!$O100</f>
        <v>Kommunikatsiooni juhtimine 2</v>
      </c>
      <c r="B17" s="5">
        <v>1</v>
      </c>
      <c r="C17" s="6">
        <f>[1]Palgauuring!$S100</f>
        <v>2715</v>
      </c>
      <c r="D17" s="6">
        <f>[1]Palgauuring!$T100</f>
        <v>2566</v>
      </c>
      <c r="E17" s="6">
        <f>[1]Palgauuring!$U100</f>
        <v>2859</v>
      </c>
      <c r="F17" s="6">
        <f t="shared" si="2"/>
        <v>149</v>
      </c>
      <c r="G17" s="6">
        <f t="shared" si="3"/>
        <v>-144</v>
      </c>
      <c r="H17" s="7">
        <f t="shared" si="4"/>
        <v>-5.3038674033149213E-2</v>
      </c>
      <c r="I17" s="6">
        <f t="shared" si="0"/>
        <v>149</v>
      </c>
      <c r="J17" s="6">
        <f t="shared" si="1"/>
        <v>-144</v>
      </c>
    </row>
    <row r="18" spans="1:10" x14ac:dyDescent="0.25">
      <c r="A18" s="5" t="str">
        <f>[1]Palgauuring!$O101</f>
        <v>Kommunikatsiooni juhtimine 3</v>
      </c>
      <c r="B18" s="5">
        <v>1</v>
      </c>
      <c r="C18" s="6">
        <f>[1]Palgauuring!$S101</f>
        <v>3444.4444444444398</v>
      </c>
      <c r="D18" s="6">
        <f>[1]Palgauuring!$T101</f>
        <v>3289</v>
      </c>
      <c r="E18" s="6">
        <f>[1]Palgauuring!$U101</f>
        <v>3531</v>
      </c>
      <c r="F18" s="6">
        <f t="shared" si="2"/>
        <v>155.4444444444398</v>
      </c>
      <c r="G18" s="6">
        <f t="shared" si="3"/>
        <v>-86.555555555560204</v>
      </c>
      <c r="H18" s="7">
        <f t="shared" si="4"/>
        <v>-2.5129032258065953E-2</v>
      </c>
      <c r="I18" s="6">
        <f t="shared" si="0"/>
        <v>155.4444444444398</v>
      </c>
      <c r="J18" s="6">
        <f t="shared" si="1"/>
        <v>-86.555555555560204</v>
      </c>
    </row>
    <row r="19" spans="1:10" x14ac:dyDescent="0.25">
      <c r="A19" s="5" t="str">
        <f>[1]Palgauuring!$O102</f>
        <v>Kommunikatsiooni juhtimine 4</v>
      </c>
      <c r="B19" s="5">
        <v>1</v>
      </c>
      <c r="C19" s="6">
        <f>[1]Palgauuring!$S102</f>
        <v>4380</v>
      </c>
      <c r="D19" s="6">
        <f>[1]Palgauuring!$T102</f>
        <v>4199</v>
      </c>
      <c r="E19" s="6">
        <f>[1]Palgauuring!$U102</f>
        <v>4470</v>
      </c>
      <c r="F19" s="6">
        <f t="shared" si="2"/>
        <v>181</v>
      </c>
      <c r="G19" s="6">
        <f t="shared" si="3"/>
        <v>-90</v>
      </c>
      <c r="H19" s="7">
        <f t="shared" si="4"/>
        <v>-2.0547945205479534E-2</v>
      </c>
      <c r="I19" s="6">
        <f t="shared" si="0"/>
        <v>181</v>
      </c>
      <c r="J19" s="6">
        <f t="shared" si="1"/>
        <v>-90</v>
      </c>
    </row>
    <row r="20" spans="1:10" x14ac:dyDescent="0.25">
      <c r="A20" s="5" t="str">
        <f>[1]Palgauuring!$O103</f>
        <v>Personalijuhtimine 5</v>
      </c>
      <c r="B20" s="5">
        <v>1</v>
      </c>
      <c r="C20" s="6">
        <f>[1]Palgauuring!$S103</f>
        <v>4150</v>
      </c>
      <c r="D20" s="6">
        <f>[1]Palgauuring!$T103</f>
        <v>3855</v>
      </c>
      <c r="E20" s="6">
        <f>[1]Palgauuring!$U103</f>
        <v>4215</v>
      </c>
      <c r="F20" s="6">
        <f t="shared" si="2"/>
        <v>295</v>
      </c>
      <c r="G20" s="6">
        <f t="shared" si="3"/>
        <v>-65</v>
      </c>
      <c r="H20" s="7">
        <f t="shared" si="4"/>
        <v>-1.5662650602409567E-2</v>
      </c>
      <c r="I20" s="6">
        <f t="shared" si="0"/>
        <v>295</v>
      </c>
      <c r="J20" s="6">
        <f t="shared" si="1"/>
        <v>-65</v>
      </c>
    </row>
    <row r="21" spans="1:10" x14ac:dyDescent="0.25">
      <c r="A21" s="5" t="str">
        <f>[1]Palgauuring!$O104</f>
        <v>Personalijuhtimine 3</v>
      </c>
      <c r="B21" s="5">
        <v>1</v>
      </c>
      <c r="C21" s="6">
        <f>[1]Palgauuring!$S104</f>
        <v>2800</v>
      </c>
      <c r="D21" s="6">
        <f>[1]Palgauuring!$T104</f>
        <v>2804</v>
      </c>
      <c r="E21" s="6">
        <f>[1]Palgauuring!$U104</f>
        <v>3000</v>
      </c>
      <c r="F21" s="6">
        <f t="shared" si="2"/>
        <v>-4</v>
      </c>
      <c r="G21" s="6">
        <f t="shared" si="3"/>
        <v>-200</v>
      </c>
      <c r="H21" s="7">
        <f t="shared" si="4"/>
        <v>-7.1428571428571397E-2</v>
      </c>
      <c r="I21" s="6">
        <f t="shared" si="0"/>
        <v>-4</v>
      </c>
      <c r="J21" s="6">
        <f t="shared" si="1"/>
        <v>-200</v>
      </c>
    </row>
    <row r="22" spans="1:10" x14ac:dyDescent="0.25">
      <c r="A22" s="5" t="str">
        <f>[1]Palgauuring!$O105</f>
        <v>Riigivara haldamine ja sisseost 6</v>
      </c>
      <c r="B22" s="5">
        <v>1</v>
      </c>
      <c r="C22" s="6">
        <f>[1]Palgauuring!$S105</f>
        <v>4150</v>
      </c>
      <c r="D22" s="6">
        <f>[1]Palgauuring!$T105</f>
        <v>3390</v>
      </c>
      <c r="E22" s="6">
        <f>[1]Palgauuring!$U105</f>
        <v>3700</v>
      </c>
      <c r="F22" s="6">
        <f t="shared" si="2"/>
        <v>760</v>
      </c>
      <c r="G22" s="6">
        <f t="shared" si="3"/>
        <v>450</v>
      </c>
      <c r="H22" s="7">
        <f t="shared" si="4"/>
        <v>0.10843373493975905</v>
      </c>
      <c r="I22" s="6">
        <f t="shared" si="0"/>
        <v>760</v>
      </c>
      <c r="J22" s="6">
        <f t="shared" si="1"/>
        <v>450</v>
      </c>
    </row>
    <row r="23" spans="1:10" x14ac:dyDescent="0.25">
      <c r="A23" s="5" t="str">
        <f>[1]Palgauuring!$O106</f>
        <v>Riigivara haldamine ja sisseost 1</v>
      </c>
      <c r="B23" s="5">
        <v>4</v>
      </c>
      <c r="C23" s="6">
        <f>[1]Palgauuring!$S106</f>
        <v>986</v>
      </c>
      <c r="D23" s="6">
        <f>[1]Palgauuring!$T106</f>
        <v>1261</v>
      </c>
      <c r="E23" s="6">
        <f>[1]Palgauuring!$U106</f>
        <v>1417</v>
      </c>
      <c r="F23" s="6">
        <f t="shared" si="2"/>
        <v>-275</v>
      </c>
      <c r="G23" s="6">
        <f t="shared" si="3"/>
        <v>-431</v>
      </c>
      <c r="H23" s="7">
        <f t="shared" si="4"/>
        <v>-0.43711967545638952</v>
      </c>
      <c r="I23" s="6">
        <f t="shared" si="0"/>
        <v>-1100</v>
      </c>
      <c r="J23" s="6">
        <f t="shared" si="1"/>
        <v>-1724</v>
      </c>
    </row>
    <row r="24" spans="1:10" x14ac:dyDescent="0.25">
      <c r="A24" s="5" t="str">
        <f>[1]Palgauuring!$O107</f>
        <v>Riigivara haldamine ja sisseost 2</v>
      </c>
      <c r="B24" s="5">
        <v>2</v>
      </c>
      <c r="C24" s="6">
        <f>[1]Palgauuring!$S107</f>
        <v>1875</v>
      </c>
      <c r="D24" s="6">
        <f>[1]Palgauuring!$T107</f>
        <v>1761</v>
      </c>
      <c r="E24" s="6">
        <f>[1]Palgauuring!$U107</f>
        <v>1987</v>
      </c>
      <c r="F24" s="6">
        <f t="shared" si="2"/>
        <v>114</v>
      </c>
      <c r="G24" s="6">
        <f t="shared" si="3"/>
        <v>-112</v>
      </c>
      <c r="H24" s="7">
        <f t="shared" si="4"/>
        <v>-5.9733333333333416E-2</v>
      </c>
      <c r="I24" s="6">
        <f t="shared" si="0"/>
        <v>228</v>
      </c>
      <c r="J24" s="6">
        <f t="shared" si="1"/>
        <v>-224</v>
      </c>
    </row>
    <row r="25" spans="1:10" x14ac:dyDescent="0.25">
      <c r="A25" s="5" t="str">
        <f>[1]Palgauuring!$O108</f>
        <v>Riigivara haldamine ja sisseost 4</v>
      </c>
      <c r="B25" s="5">
        <v>1</v>
      </c>
      <c r="C25" s="6">
        <f>[1]Palgauuring!$S108</f>
        <v>2600</v>
      </c>
      <c r="D25" s="6">
        <f>[1]Palgauuring!$T108</f>
        <v>2560</v>
      </c>
      <c r="E25" s="6">
        <f>[1]Palgauuring!$U108</f>
        <v>2700</v>
      </c>
      <c r="F25" s="6">
        <f t="shared" si="2"/>
        <v>40</v>
      </c>
      <c r="G25" s="6">
        <f t="shared" si="3"/>
        <v>-100</v>
      </c>
      <c r="H25" s="7">
        <f t="shared" si="4"/>
        <v>-3.8461538461538547E-2</v>
      </c>
      <c r="I25" s="6">
        <f t="shared" si="0"/>
        <v>40</v>
      </c>
      <c r="J25" s="6">
        <f t="shared" si="1"/>
        <v>-100</v>
      </c>
    </row>
    <row r="26" spans="1:10" x14ac:dyDescent="0.25">
      <c r="A26" s="5" t="str">
        <f>[1]Palgauuring!$O109</f>
        <v>Sekretäritööd 3</v>
      </c>
      <c r="B26" s="5">
        <v>6</v>
      </c>
      <c r="C26" s="6">
        <f>[1]Palgauuring!$S109</f>
        <v>2166.1111111111118</v>
      </c>
      <c r="D26" s="6">
        <f>[1]Palgauuring!$T109</f>
        <v>2091</v>
      </c>
      <c r="E26" s="6">
        <f>[1]Palgauuring!$U109</f>
        <v>2300</v>
      </c>
      <c r="F26" s="6">
        <f t="shared" si="2"/>
        <v>75.111111111111768</v>
      </c>
      <c r="G26" s="6">
        <f t="shared" si="3"/>
        <v>-133.88888888888823</v>
      </c>
      <c r="H26" s="7">
        <f t="shared" si="4"/>
        <v>-6.1810720697614396E-2</v>
      </c>
      <c r="I26" s="6">
        <f t="shared" si="0"/>
        <v>450.66666666667061</v>
      </c>
      <c r="J26" s="6">
        <f t="shared" si="1"/>
        <v>-803.33333333332939</v>
      </c>
    </row>
    <row r="27" spans="1:10" x14ac:dyDescent="0.25">
      <c r="A27" s="5" t="str">
        <f>[1]Palgauuring!$O110</f>
        <v>Toimetamine ja keeleline korrektuur 2</v>
      </c>
      <c r="B27" s="5">
        <v>2</v>
      </c>
      <c r="C27" s="6">
        <f>[1]Palgauuring!$S110</f>
        <v>2715</v>
      </c>
      <c r="D27" s="6">
        <f>[1]Palgauuring!$T110</f>
        <v>2327</v>
      </c>
      <c r="E27" s="6">
        <f>[1]Palgauuring!$U110</f>
        <v>2670</v>
      </c>
      <c r="F27" s="6">
        <f t="shared" si="2"/>
        <v>388</v>
      </c>
      <c r="G27" s="6">
        <f t="shared" si="3"/>
        <v>45</v>
      </c>
      <c r="H27" s="7">
        <f t="shared" si="4"/>
        <v>1.6574585635359074E-2</v>
      </c>
      <c r="I27" s="6">
        <f t="shared" si="0"/>
        <v>776</v>
      </c>
      <c r="J27" s="6">
        <f t="shared" si="1"/>
        <v>90</v>
      </c>
    </row>
    <row r="28" spans="1:10" x14ac:dyDescent="0.25">
      <c r="A28" s="5" t="str">
        <f>[1]Palgauuring!$O111</f>
        <v>Projektijuhtimine 4</v>
      </c>
      <c r="B28" s="5">
        <v>1</v>
      </c>
      <c r="C28" s="6">
        <f>[1]Palgauuring!$S111</f>
        <v>4100</v>
      </c>
      <c r="D28" s="6">
        <f>[1]Palgauuring!$T111</f>
        <v>3548</v>
      </c>
      <c r="E28" s="6">
        <f>[1]Palgauuring!$U111</f>
        <v>4100</v>
      </c>
      <c r="F28" s="6">
        <f t="shared" si="2"/>
        <v>552</v>
      </c>
      <c r="G28" s="6">
        <f t="shared" si="3"/>
        <v>0</v>
      </c>
      <c r="H28" s="7">
        <f t="shared" si="4"/>
        <v>0</v>
      </c>
      <c r="I28" s="6">
        <f t="shared" si="0"/>
        <v>552</v>
      </c>
      <c r="J28" s="6">
        <f t="shared" si="1"/>
        <v>0</v>
      </c>
    </row>
    <row r="29" spans="1:10" x14ac:dyDescent="0.25">
      <c r="A29" s="5" t="str">
        <f>[1]Palgauuring!$O112</f>
        <v>Täiendõppe korraldamine 2+</v>
      </c>
      <c r="B29" s="5">
        <v>2</v>
      </c>
      <c r="C29" s="6">
        <f>[1]Palgauuring!$S112</f>
        <v>3200</v>
      </c>
      <c r="D29" s="6">
        <f>[1]Palgauuring!$T112</f>
        <v>2501</v>
      </c>
      <c r="E29" s="6">
        <f>[1]Palgauuring!$U112</f>
        <v>2982</v>
      </c>
      <c r="F29" s="6">
        <f t="shared" si="2"/>
        <v>699</v>
      </c>
      <c r="G29" s="6">
        <f t="shared" si="3"/>
        <v>218</v>
      </c>
      <c r="H29" s="7">
        <f t="shared" si="4"/>
        <v>6.8124999999999991E-2</v>
      </c>
      <c r="I29" s="6">
        <f t="shared" si="0"/>
        <v>1398</v>
      </c>
      <c r="J29" s="6">
        <f t="shared" si="1"/>
        <v>436</v>
      </c>
    </row>
    <row r="30" spans="1:10" x14ac:dyDescent="0.25">
      <c r="A30" s="5" t="str">
        <f>[1]Palgauuring!$O113</f>
        <v>Täiendõppe korraldamine 1+</v>
      </c>
      <c r="B30" s="5">
        <v>2</v>
      </c>
      <c r="C30" s="6">
        <f>[1]Palgauuring!$S113</f>
        <v>2307.5</v>
      </c>
      <c r="D30" s="6">
        <f>[1]Palgauuring!$T113</f>
        <v>2293</v>
      </c>
      <c r="E30" s="6">
        <f>[1]Palgauuring!$U113</f>
        <v>2472</v>
      </c>
      <c r="F30" s="6">
        <f t="shared" si="2"/>
        <v>14.5</v>
      </c>
      <c r="G30" s="6">
        <f t="shared" si="3"/>
        <v>-164.5</v>
      </c>
      <c r="H30" s="7">
        <f t="shared" si="4"/>
        <v>-7.1289274106175471E-2</v>
      </c>
      <c r="I30" s="6">
        <f t="shared" si="0"/>
        <v>29</v>
      </c>
      <c r="J30" s="6">
        <f t="shared" si="1"/>
        <v>-329</v>
      </c>
    </row>
    <row r="31" spans="1:10" x14ac:dyDescent="0.25">
      <c r="A31" s="5" t="str">
        <f>[1]Palgauuring!$O114</f>
        <v>Valvetööd 2+</v>
      </c>
      <c r="B31" s="5">
        <v>1</v>
      </c>
      <c r="C31" s="6">
        <f>[1]Palgauuring!$S114</f>
        <v>1800</v>
      </c>
      <c r="D31" s="6">
        <f>[1]Palgauuring!$T114</f>
        <v>1287</v>
      </c>
      <c r="E31" s="6">
        <f>[1]Palgauuring!$U114</f>
        <v>1300</v>
      </c>
      <c r="F31" s="6">
        <f t="shared" si="2"/>
        <v>513</v>
      </c>
      <c r="G31" s="6">
        <f t="shared" si="3"/>
        <v>500</v>
      </c>
      <c r="H31" s="7">
        <f t="shared" si="4"/>
        <v>0.27777777777777779</v>
      </c>
      <c r="I31" s="6">
        <f t="shared" si="0"/>
        <v>513</v>
      </c>
      <c r="J31" s="6">
        <f t="shared" si="1"/>
        <v>500</v>
      </c>
    </row>
    <row r="32" spans="1:10" x14ac:dyDescent="0.25">
      <c r="A32" s="5" t="str">
        <f>[1]Palgauuring!$O115</f>
        <v>Üldjuhtimine 6</v>
      </c>
      <c r="B32" s="5">
        <v>1</v>
      </c>
      <c r="C32" s="6">
        <f>[1]Palgauuring!$S115</f>
        <v>5950</v>
      </c>
      <c r="D32" s="6">
        <f>[1]Palgauuring!$T115</f>
        <v>6267</v>
      </c>
      <c r="E32" s="6">
        <f>[1]Palgauuring!$U115</f>
        <v>6800</v>
      </c>
      <c r="F32" s="6">
        <f t="shared" si="2"/>
        <v>-317</v>
      </c>
      <c r="G32" s="6">
        <f t="shared" si="3"/>
        <v>-850</v>
      </c>
      <c r="H32" s="7">
        <f t="shared" si="4"/>
        <v>-0.14285714285714279</v>
      </c>
      <c r="I32" s="6">
        <f t="shared" si="0"/>
        <v>-317</v>
      </c>
      <c r="J32" s="6">
        <f t="shared" si="1"/>
        <v>-850</v>
      </c>
    </row>
    <row r="33" spans="1:10" ht="8.25" customHeight="1" x14ac:dyDescent="0.25">
      <c r="A33" s="5"/>
      <c r="B33" s="5"/>
      <c r="C33" s="6"/>
      <c r="D33" s="6"/>
      <c r="E33" s="6"/>
      <c r="F33" s="6"/>
      <c r="G33" s="6"/>
      <c r="H33" s="6"/>
      <c r="I33" s="6"/>
      <c r="J33" s="6"/>
    </row>
    <row r="34" spans="1:10" x14ac:dyDescent="0.25">
      <c r="A34" s="3" t="s">
        <v>8</v>
      </c>
      <c r="B34" s="3">
        <f>SUM(B5:B33)</f>
        <v>66</v>
      </c>
      <c r="C34" s="5"/>
      <c r="D34" s="5"/>
      <c r="E34" s="5"/>
      <c r="F34" s="5"/>
      <c r="G34" s="5"/>
      <c r="H34" s="5"/>
      <c r="I34" s="9">
        <f>SUM(I5:I33)</f>
        <v>310.11111111111495</v>
      </c>
      <c r="J34" s="9">
        <f>SUM(J5:J33)</f>
        <v>-17346.888888888883</v>
      </c>
    </row>
    <row r="35" spans="1:10" x14ac:dyDescent="0.25">
      <c r="A35" s="3" t="s">
        <v>9</v>
      </c>
      <c r="B35" s="3"/>
      <c r="C35" s="5"/>
      <c r="D35" s="5"/>
      <c r="E35" s="5"/>
      <c r="F35" s="5"/>
      <c r="G35" s="5"/>
      <c r="H35" s="5"/>
      <c r="I35" s="9">
        <f>I34*12*1.338</f>
        <v>4979.1440000000621</v>
      </c>
      <c r="J35" s="9">
        <f>J34*12*1.338</f>
        <v>-278521.64799999993</v>
      </c>
    </row>
  </sheetData>
  <pageMargins left="0.7" right="0.7" top="0.75" bottom="0.75" header="0.3" footer="0.3"/>
  <pageSetup paperSize="9" scale="81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Kask</dc:creator>
  <cp:lastModifiedBy>Monika Kask</cp:lastModifiedBy>
  <cp:lastPrinted>2026-05-27T11:27:57Z</cp:lastPrinted>
  <dcterms:created xsi:type="dcterms:W3CDTF">2026-05-25T06:55:54Z</dcterms:created>
  <dcterms:modified xsi:type="dcterms:W3CDTF">2026-06-01T08:32:04Z</dcterms:modified>
</cp:coreProperties>
</file>